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<sst xmlns="http://schemas.openxmlformats.org/spreadsheetml/2006/main" count="50" uniqueCount="22">
  <si>
    <t>DASS</t>
  </si>
  <si>
    <t>Depression</t>
  </si>
  <si>
    <t>Anxiety</t>
  </si>
  <si>
    <t>Stress</t>
  </si>
  <si>
    <t>Classification of change</t>
  </si>
  <si>
    <t>Worst pain</t>
  </si>
  <si>
    <t>PSEQ</t>
  </si>
  <si>
    <t>PCS</t>
  </si>
  <si>
    <t>Score</t>
  </si>
  <si>
    <t>Severity</t>
  </si>
  <si>
    <t>+severity band change</t>
  </si>
  <si>
    <t>Clinical change calculator</t>
  </si>
  <si>
    <t>Time 1</t>
  </si>
  <si>
    <t>Time 2</t>
  </si>
  <si>
    <t>time1-time2</t>
  </si>
  <si>
    <t>% Change</t>
  </si>
  <si>
    <t>Average Pain</t>
  </si>
  <si>
    <t>Total score</t>
  </si>
  <si>
    <t>BPI Severity</t>
  </si>
  <si>
    <t>BPI Interference</t>
  </si>
  <si>
    <t>Ave. score</t>
  </si>
  <si>
    <t xml:space="preserve">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</si>
</sst>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Symbol"/>
      <family val="1"/>
    </font>
    <font>
      <sz val="10"/>
      <color theme="0"/>
      <name val="Calibri"/>
      <family val="2"/>
      <scheme val="minor"/>
    </font>
    <font>
      <b/>
      <sz val="11"/>
      <color theme="1"/>
      <name val="+mn-cs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color theme="1"/>
      <name val="+mn-cs"/>
      <family val="2"/>
    </font>
    <font>
      <b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vertAlign val="superscript"/>
      <sz val="11"/>
      <color theme="1"/>
      <name val="+mn-cs"/>
      <family val="2"/>
    </font>
    <font>
      <sz val="9"/>
      <color theme="1"/>
      <name val="+mn-cs"/>
      <family val="2"/>
    </font>
    <font>
      <u val="single"/>
      <sz val="9"/>
      <color theme="1"/>
      <name val="+mn-cs"/>
      <family val="2"/>
    </font>
    <font>
      <b/>
      <sz val="9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rgb="FF4E268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A2682"/>
        <bgColor indexed="64"/>
      </patternFill>
    </fill>
  </fills>
  <borders count="19">
    <border>
      <left/>
      <right/>
      <top/>
      <bottom/>
      <diagonal/>
    </border>
    <border>
      <left style="thin">
        <color rgb="FF4A2682"/>
      </left>
      <right style="hair">
        <color rgb="FF4A2682"/>
      </right>
      <top style="thin">
        <color rgb="FF4A2682"/>
      </top>
      <bottom/>
    </border>
    <border>
      <left style="hair">
        <color rgb="FF4A2682"/>
      </left>
      <right style="hair">
        <color rgb="FF4A2682"/>
      </right>
      <top style="thin">
        <color rgb="FF4A2682"/>
      </top>
      <bottom style="hair">
        <color rgb="FF4A2682"/>
      </bottom>
    </border>
    <border>
      <left style="thin">
        <color rgb="FF4A2682"/>
      </left>
      <right style="hair">
        <color rgb="FF4A2682"/>
      </right>
      <top/>
      <bottom style="thin">
        <color rgb="FF4A2682"/>
      </bottom>
    </border>
    <border>
      <left style="hair">
        <color rgb="FF4A2682"/>
      </left>
      <right style="hair">
        <color rgb="FF4A2682"/>
      </right>
      <top style="hair">
        <color rgb="FF4A2682"/>
      </top>
      <bottom style="thin">
        <color rgb="FF4A2682"/>
      </bottom>
    </border>
    <border>
      <left style="thin">
        <color rgb="FF4A2682"/>
      </left>
      <right/>
      <top style="thin">
        <color rgb="FF4A2682"/>
      </top>
      <bottom/>
    </border>
    <border>
      <left/>
      <right/>
      <top style="thin">
        <color rgb="FF4A2682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rgb="FF4A2682"/>
      </bottom>
    </border>
    <border>
      <left style="hair">
        <color rgb="FF4A2682"/>
      </left>
      <right/>
      <top style="thin">
        <color rgb="FF4A2682"/>
      </top>
      <bottom style="hair">
        <color rgb="FF4A2682"/>
      </bottom>
    </border>
    <border>
      <left/>
      <right style="thin">
        <color rgb="FF4A2682"/>
      </right>
      <top style="thin">
        <color rgb="FF4A2682"/>
      </top>
      <bottom style="hair">
        <color rgb="FF4A2682"/>
      </bottom>
    </border>
    <border>
      <left style="hair">
        <color rgb="FF4A2682"/>
      </left>
      <right/>
      <top style="hair">
        <color rgb="FF4A2682"/>
      </top>
      <bottom style="thin">
        <color rgb="FF4A2682"/>
      </bottom>
    </border>
    <border>
      <left/>
      <right style="thin">
        <color rgb="FF4A2682"/>
      </right>
      <top style="hair">
        <color rgb="FF4A2682"/>
      </top>
      <bottom style="thin">
        <color rgb="FF4A2682"/>
      </bottom>
    </border>
    <border>
      <left/>
      <right/>
      <top style="thin">
        <color rgb="FF4A2682"/>
      </top>
      <bottom style="thin">
        <color rgb="FF4A2682"/>
      </bottom>
    </border>
    <border>
      <left/>
      <right style="thin">
        <color rgb="FF4A2682"/>
      </right>
      <top style="thin">
        <color rgb="FF4A2682"/>
      </top>
      <bottom/>
    </border>
    <border>
      <left style="hair">
        <color rgb="FF4A2682"/>
      </left>
      <right style="hair">
        <color rgb="FF4A2682"/>
      </right>
      <top/>
      <bottom style="hair">
        <color rgb="FF4A2682"/>
      </bottom>
    </border>
    <border>
      <left style="hair">
        <color rgb="FF4A2682"/>
      </left>
      <right style="thin">
        <color rgb="FF4A2682"/>
      </right>
      <top style="thin">
        <color rgb="FF4A2682"/>
      </top>
      <bottom style="hair">
        <color rgb="FF4A2682"/>
      </bottom>
    </border>
    <border>
      <left style="hair">
        <color rgb="FF4A2682"/>
      </left>
      <right style="thin">
        <color rgb="FF4A2682"/>
      </right>
      <top style="hair">
        <color rgb="FF4A2682"/>
      </top>
      <bottom style="thin">
        <color rgb="FF4A2682"/>
      </bottom>
    </border>
    <border>
      <left style="hair">
        <color rgb="FF4A2682"/>
      </left>
      <right style="hair">
        <color rgb="FF4A2682"/>
      </right>
      <top/>
      <bottom style="thin">
        <color rgb="FF4A268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 quotePrefix="1">
      <alignment horizontal="center"/>
      <protection locked="0"/>
    </xf>
    <xf numFmtId="0" fontId="6" fillId="3" borderId="1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Protection="1"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11" fillId="0" borderId="7" xfId="0" applyFont="1" applyFill="1" applyBorder="1" applyProtection="1">
      <protection hidden="1"/>
    </xf>
    <xf numFmtId="0" fontId="11" fillId="0" borderId="7" xfId="0" applyFont="1" applyBorder="1" applyProtection="1" quotePrefix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11" fillId="0" borderId="7" xfId="0" applyFont="1" applyBorder="1" applyProtection="1">
      <protection hidden="1"/>
    </xf>
    <xf numFmtId="0" fontId="7" fillId="3" borderId="2" xfId="0" applyFont="1" applyFill="1" applyBorder="1" applyAlignment="1" applyProtection="1">
      <alignment horizontal="left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0" fontId="6" fillId="3" borderId="11" xfId="0" applyFont="1" applyFill="1" applyBorder="1" applyAlignment="1" applyProtection="1">
      <alignment horizontal="left"/>
      <protection hidden="1"/>
    </xf>
    <xf numFmtId="0" fontId="6" fillId="3" borderId="12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Protection="1">
      <protection hidden="1"/>
    </xf>
    <xf numFmtId="0" fontId="3" fillId="4" borderId="0" xfId="0" applyFont="1" applyFill="1" applyProtection="1">
      <protection hidden="1"/>
    </xf>
    <xf numFmtId="0" fontId="8" fillId="0" borderId="7" xfId="0" applyFont="1" applyBorder="1" applyProtection="1"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Protection="1">
      <protection hidden="1"/>
    </xf>
    <xf numFmtId="0" fontId="5" fillId="5" borderId="14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8" fillId="4" borderId="7" xfId="0" applyFont="1" applyFill="1" applyBorder="1" applyProtection="1">
      <protection hidden="1"/>
    </xf>
    <xf numFmtId="0" fontId="7" fillId="3" borderId="15" xfId="0" applyFont="1" applyFill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16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1" fontId="6" fillId="3" borderId="4" xfId="0" applyNumberFormat="1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Protection="1">
      <protection hidden="1"/>
    </xf>
    <xf numFmtId="0" fontId="8" fillId="0" borderId="7" xfId="0" applyFont="1" applyBorder="1" applyAlignment="1" applyProtection="1">
      <alignment horizontal="center"/>
      <protection hidden="1"/>
    </xf>
    <xf numFmtId="9" fontId="6" fillId="0" borderId="0" xfId="15" applyFont="1" applyFill="1" applyProtection="1"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7" fillId="3" borderId="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7" fillId="3" borderId="18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152400</xdr:rowOff>
    </xdr:from>
    <xdr:to>
      <xdr:col>4</xdr:col>
      <xdr:colOff>1057275</xdr:colOff>
      <xdr:row>6</xdr:row>
      <xdr:rowOff>66675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0"/>
          <a:ext cx="3114675" cy="1285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171450</xdr:colOff>
      <xdr:row>6</xdr:row>
      <xdr:rowOff>190500</xdr:rowOff>
    </xdr:from>
    <xdr:to>
      <xdr:col>11</xdr:col>
      <xdr:colOff>1190625</xdr:colOff>
      <xdr:row>32</xdr:row>
      <xdr:rowOff>85725</xdr:rowOff>
    </xdr:to>
    <xdr:sp macro="" textlink="">
      <xdr:nvSpPr>
        <xdr:cNvPr id="2" name="TextBox 1"/>
        <xdr:cNvSpPr txBox="1"/>
      </xdr:nvSpPr>
      <xdr:spPr>
        <a:xfrm>
          <a:off x="7229475" y="1562100"/>
          <a:ext cx="3886200" cy="5057775"/>
        </a:xfrm>
        <a:prstGeom prst="rect">
          <a:avLst/>
        </a:prstGeom>
        <a:solidFill>
          <a:srgbClr val="F2F2F2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 and interpretation:</a:t>
          </a:r>
          <a:r>
            <a:rPr lang="en-AU"/>
            <a:t> </a:t>
          </a:r>
        </a:p>
        <a:p>
          <a:r>
            <a:rPr lang="en-AU" sz="1100"/>
            <a:t>For each of the assessment tools, enter the patients' first score in Time 1 and second in Time 2.</a:t>
          </a:r>
        </a:p>
        <a:p>
          <a:endParaRPr lang="en-AU" sz="1100"/>
        </a:p>
        <a:p>
          <a:r>
            <a:rPr lang="en-AU" sz="1100"/>
            <a:t>For the </a:t>
          </a:r>
          <a:r>
            <a:rPr lang="en-AU" sz="1100" b="1"/>
            <a:t>DASS</a:t>
          </a:r>
          <a:r>
            <a:rPr lang="en-AU" sz="1100"/>
            <a:t>, clinically significant change occurs when the difference between scores at Time 1 and Time 2 is 5 or more, and the patient moves to a different severity level.</a:t>
          </a:r>
          <a:r>
            <a:rPr lang="en-AU" sz="900" baseline="30000"/>
            <a:t>i</a:t>
          </a:r>
          <a:endParaRPr lang="en-AU" sz="1100" baseline="30000"/>
        </a:p>
        <a:p>
          <a:endParaRPr lang="en-AU" sz="1100"/>
        </a:p>
        <a:p>
          <a:r>
            <a:rPr lang="en-AU" sz="1100"/>
            <a:t>Clinically</a:t>
          </a:r>
          <a:r>
            <a:rPr lang="en-AU" sz="1100" baseline="0"/>
            <a:t> </a:t>
          </a:r>
          <a:r>
            <a:rPr lang="en-AU" sz="1100"/>
            <a:t>significant</a:t>
          </a:r>
          <a:r>
            <a:rPr lang="en-AU" sz="1100" baseline="0"/>
            <a:t> improvement</a:t>
          </a:r>
          <a:r>
            <a:rPr lang="en-AU" sz="1100"/>
            <a:t> on the </a:t>
          </a:r>
          <a:r>
            <a:rPr lang="en-AU" sz="1100" b="1"/>
            <a:t>BPI worst pain and average pain </a:t>
          </a:r>
          <a:r>
            <a:rPr lang="en-AU" sz="1100"/>
            <a:t>questions is measured by the percentage change from Time 1 to Time 2, (i.e. Time 1 score minus Time 2 score divided by Time 1 score). </a:t>
          </a:r>
        </a:p>
        <a:p>
          <a:r>
            <a:rPr lang="en-AU" sz="1100"/>
            <a:t>An improvement of 10% or more represents minimally important change, 30% or more  reflects moderately important change, and 50% or more represents substantial clinically important change.</a:t>
          </a:r>
          <a:r>
            <a:rPr lang="en-AU" sz="1100" baseline="30000"/>
            <a:t>ii</a:t>
          </a:r>
        </a:p>
        <a:p>
          <a:endParaRPr lang="en-AU" sz="1100"/>
        </a:p>
        <a:p>
          <a:r>
            <a:rPr lang="en-AU" sz="1100"/>
            <a:t>Clinically significant change on the </a:t>
          </a:r>
          <a:r>
            <a:rPr lang="en-AU" sz="1100" b="1"/>
            <a:t>BPI Interference</a:t>
          </a:r>
          <a:r>
            <a:rPr lang="en-AU" sz="1100" b="1" baseline="0"/>
            <a:t> </a:t>
          </a:r>
          <a:r>
            <a:rPr lang="en-AU" sz="1100" baseline="0"/>
            <a:t>scale is a change of 1 or more points over the average of the 7 items.</a:t>
          </a: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endParaRPr lang="en-AU" sz="1100"/>
        </a:p>
        <a:p>
          <a:endParaRPr lang="en-AU" sz="1100"/>
        </a:p>
        <a:p>
          <a:r>
            <a:rPr lang="en-AU" sz="1100"/>
            <a:t>For the </a:t>
          </a:r>
          <a:r>
            <a:rPr lang="en-AU" sz="1100" b="1"/>
            <a:t>PSEQ</a:t>
          </a:r>
          <a:r>
            <a:rPr lang="en-AU" sz="1100"/>
            <a:t>, clinically significant change requires a change of 7 or more points coupled with a move to a different level of impairment. The levels for the PSEQ are:</a:t>
          </a:r>
        </a:p>
        <a:p>
          <a:r>
            <a:rPr lang="en-AU" sz="1100"/>
            <a:t>&lt;20 = severe, 20-30 = moderate, 31-40 = mild, &gt;40 = minimal</a:t>
          </a:r>
          <a:r>
            <a:rPr lang="en-AU" sz="1100" baseline="30000"/>
            <a:t>iii</a:t>
          </a:r>
        </a:p>
        <a:p>
          <a:endParaRPr lang="en-AU" sz="1100"/>
        </a:p>
        <a:p>
          <a:r>
            <a:rPr lang="en-AU" sz="1100"/>
            <a:t>Severity categories for the </a:t>
          </a:r>
          <a:r>
            <a:rPr lang="en-AU" sz="1100" b="1"/>
            <a:t>PCS</a:t>
          </a:r>
          <a:r>
            <a:rPr lang="en-AU" sz="1100"/>
            <a:t> are: </a:t>
          </a:r>
        </a:p>
        <a:p>
          <a:r>
            <a:rPr lang="en-AU" sz="1100"/>
            <a:t>&lt;20 = mild, 20-30 = high, &gt;30 = severe</a:t>
          </a:r>
        </a:p>
        <a:p>
          <a:r>
            <a:rPr lang="en-AU" sz="1100"/>
            <a:t>Clinically significant change requires a change in score of 6 or more points, combined with movement to a different severity category.</a:t>
          </a:r>
          <a:r>
            <a:rPr lang="en-AU" sz="1100" baseline="30000"/>
            <a:t>iv</a:t>
          </a:r>
        </a:p>
        <a:p>
          <a:endParaRPr lang="en-AU" sz="1100" baseline="30000"/>
        </a:p>
      </xdr:txBody>
    </xdr:sp>
    <xdr:clientData/>
  </xdr:twoCellAnchor>
  <xdr:twoCellAnchor>
    <xdr:from>
      <xdr:col>4</xdr:col>
      <xdr:colOff>942975</xdr:colOff>
      <xdr:row>32</xdr:row>
      <xdr:rowOff>152400</xdr:rowOff>
    </xdr:from>
    <xdr:to>
      <xdr:col>11</xdr:col>
      <xdr:colOff>1209675</xdr:colOff>
      <xdr:row>37</xdr:row>
      <xdr:rowOff>171450</xdr:rowOff>
    </xdr:to>
    <xdr:sp macro="" textlink="">
      <xdr:nvSpPr>
        <xdr:cNvPr id="3" name="TextBox 2"/>
        <xdr:cNvSpPr txBox="1"/>
      </xdr:nvSpPr>
      <xdr:spPr>
        <a:xfrm>
          <a:off x="3429000" y="6686550"/>
          <a:ext cx="7705725" cy="9429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AU" sz="900" b="0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AU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Johnson, J. (2014, June 2). ACI Outcomes and Database</a:t>
          </a:r>
          <a:r>
            <a:rPr lang="en-AU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Working Group</a:t>
          </a:r>
          <a:r>
            <a:rPr lang="en-AU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Meeting Minutes. </a:t>
          </a: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Dworkin, R. H., et al. (2008). "Interpreting the Clinical Importance of Treatment Outcomes in Chronic Pain Clinical Trials: IMMPACT Recommendations." </a:t>
          </a:r>
          <a:r>
            <a:rPr lang="en-AU" sz="9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Journal of Pain</a:t>
          </a: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(2): 105-121.</a:t>
          </a:r>
          <a:br>
            <a:rPr lang="en-AU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Nicholas , M K (personal communication, July 2014)</a:t>
          </a:r>
          <a:endParaRPr lang="en-AU" sz="900">
            <a:effectLst/>
          </a:endParaRPr>
        </a:p>
        <a:p>
          <a:r>
            <a:rPr lang="en-AU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</a:t>
          </a:r>
          <a:r>
            <a:rPr lang="en-AU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Sullivan, M J L, (personal communication with Nicholas, M K, July 2014)</a:t>
          </a:r>
          <a:endParaRPr lang="en-AU" sz="900">
            <a:effectLst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showGridLines="0" tabSelected="1" workbookViewId="0" topLeftCell="A1">
      <selection activeCell="D9" sqref="D9"/>
    </sheetView>
  </sheetViews>
  <sheetFormatPr defaultColWidth="9.140625" defaultRowHeight="15"/>
  <cols>
    <col min="1" max="1" width="6.7109375" style="1" customWidth="1"/>
    <col min="2" max="2" width="13.28125" style="1" customWidth="1"/>
    <col min="3" max="3" width="8.140625" style="1" customWidth="1"/>
    <col min="4" max="4" width="9.140625" style="2" customWidth="1"/>
    <col min="5" max="5" width="20.8515625" style="42" customWidth="1"/>
    <col min="6" max="6" width="11.00390625" style="42" customWidth="1"/>
    <col min="7" max="7" width="36.7109375" style="46" customWidth="1"/>
    <col min="8" max="8" width="6.57421875" style="42" customWidth="1"/>
    <col min="9" max="10" width="9.140625" style="42" customWidth="1"/>
    <col min="11" max="11" width="18.140625" style="42" customWidth="1"/>
    <col min="12" max="12" width="19.421875" style="42" customWidth="1"/>
    <col min="13" max="16" width="9.140625" style="42" customWidth="1"/>
    <col min="17" max="17" width="19.7109375" style="42" customWidth="1"/>
    <col min="18" max="18" width="19.28125" style="42" customWidth="1"/>
    <col min="19" max="21" width="9.140625" style="42" customWidth="1"/>
    <col min="22" max="16384" width="9.140625" style="1" customWidth="1"/>
  </cols>
  <sheetData>
    <row r="1" ht="12.75"/>
    <row r="2" ht="12.75"/>
    <row r="3" ht="12.75"/>
    <row r="4" spans="6:8" ht="28.5">
      <c r="F4" s="43"/>
      <c r="G4" s="44"/>
      <c r="H4" s="45"/>
    </row>
    <row r="5" ht="28.5">
      <c r="F5" s="43" t="s">
        <v>11</v>
      </c>
    </row>
    <row r="6" ht="12.75"/>
    <row r="7" spans="2:18" ht="15" customHeight="1">
      <c r="B7" s="3"/>
      <c r="C7" s="4"/>
      <c r="D7" s="4"/>
      <c r="E7" s="47"/>
      <c r="F7" s="48"/>
      <c r="G7" s="49"/>
      <c r="Q7" s="50" t="s">
        <v>14</v>
      </c>
      <c r="R7" s="51" t="s">
        <v>10</v>
      </c>
    </row>
    <row r="8" spans="2:18" ht="15.75">
      <c r="B8" s="5" t="s">
        <v>0</v>
      </c>
      <c r="C8" s="6"/>
      <c r="D8" s="6" t="s">
        <v>8</v>
      </c>
      <c r="E8" s="52" t="s">
        <v>9</v>
      </c>
      <c r="F8" s="53" t="s">
        <v>4</v>
      </c>
      <c r="G8" s="53"/>
      <c r="Q8" s="54" t="str">
        <f>IF(D10&lt;&gt;"",ABS(D9-D10),"not able to calculate")</f>
        <v>not able to calculate</v>
      </c>
      <c r="R8" s="55">
        <f>IF(AND(Q8&gt;=5,E9="Extremely Severe",D10&lt;28),1,IF(OR(AND(Q8&gt;=5,E9="Severe",D10&lt;21)),1,IF(OR(AND(Q8&gt;=5,E9="Moderate",D10&lt;14)),1,IF(OR(AND(Q8&gt;=5,E9="Mild",D10&lt;10)),1,IF(OR(AND(Q8&gt;=5,E9="Severe",D10&gt;27)),2,IF(OR(AND(Q8&gt;=5,E9="Moderate",D10&gt;20)),2,IF(OR(AND(Q8&gt;=5,E9="Mild",D10&gt;13)),2,IF(OR(AND(Q8&gt;=5,E9="Normal",D10&gt;9)),2,3))))))))</f>
        <v>3</v>
      </c>
    </row>
    <row r="9" spans="2:18" ht="15.75" customHeight="1">
      <c r="B9" s="7" t="s">
        <v>1</v>
      </c>
      <c r="C9" s="8" t="s">
        <v>12</v>
      </c>
      <c r="D9" s="9"/>
      <c r="E9" s="56" t="str">
        <f>IF(D9="","",(IF(AND(D9&gt;=28,D9&lt;=42),"Extremely Severe",IF(AND(D9&lt;28,D9&gt;=21),"Severe",IF(AND(D9&lt;21,D9&gt;=14),"Moderate",IF(AND(D9&lt;14,D9&gt;=10),"Mild",IF(AND(D9&lt;10,D9&gt;=0),"Normal","Invalid score")))))))</f>
        <v/>
      </c>
      <c r="F9" s="57"/>
      <c r="G9" s="58"/>
      <c r="Q9" s="54"/>
      <c r="R9" s="55"/>
    </row>
    <row r="10" spans="2:18" ht="15.75">
      <c r="B10" s="10"/>
      <c r="C10" s="11" t="s">
        <v>13</v>
      </c>
      <c r="D10" s="12"/>
      <c r="E10" s="59" t="str">
        <f>IF(D10="","",(IF(AND(D10&gt;=28,D10&lt;=42),"Extremely Severe",IF(AND(D10&lt;28,D10&gt;=21),"Severe",IF(AND(D10&lt;21,D10&gt;=14),"Moderate",IF(AND(D10&lt;14,D10&gt;=10),"Mild",IF(AND(D10&lt;10,D10&gt;=0),"Normal","Invalid score")))))))</f>
        <v/>
      </c>
      <c r="F10" s="60" t="str">
        <f>IF(AND(D10&lt;&gt;"",R8=1),"Clinically significant improvement",IF(AND(D10&lt;&gt;"",R8=2),"Clinically significant deterioration",IF(AND(D10&lt;&gt;"",R8=3),"No clinically significant change","-")))</f>
        <v>-</v>
      </c>
      <c r="G10" s="61"/>
      <c r="Q10" s="54" t="str">
        <f>IF(D12&lt;&gt;"",ABS(D11-D12),"not able to calculate")</f>
        <v>not able to calculate</v>
      </c>
      <c r="R10" s="55">
        <f>IF(AND(Q10&gt;=5,E11="Extremely Severe",D12&lt;20),1,IF(OR(AND(Q10&gt;=5,E11="Severe",D12&lt;15)),1,IF(OR(AND(Q10&gt;=5,E11="Moderate",D12&lt;10)),1,IF(OR(AND(Q10&gt;=5,E11="Mild",D12&lt;8)),1,IF(OR(AND(Q10&gt;=5,E11="Severe",D12&gt;19)),2,IF(OR(AND(Q10&gt;=5,E11="Moderate",D12&gt;14)),2,IF(OR(AND(Q10&gt;=5,E11="Mild",D12&gt;9)),2,IF(OR(AND(Q10&gt;=5,E11="Normal",D12&gt;7)),2,3))))))))</f>
        <v>3</v>
      </c>
    </row>
    <row r="11" spans="2:18" ht="15.75">
      <c r="B11" s="13" t="s">
        <v>2</v>
      </c>
      <c r="C11" s="8" t="s">
        <v>12</v>
      </c>
      <c r="D11" s="9"/>
      <c r="E11" s="56" t="str">
        <f>IF(D11="","",(IF(AND(D11&gt;=20,D11&lt;=42),"Extremely Severe",IF(AND(D11&lt;20,D11&gt;=15),"Severe",IF(AND(D11&lt;15,D11&gt;=10),"Moderate",IF(AND(D11&lt;10,D11&gt;=8),"Mild",IF(AND(D11&lt;8,D11&gt;=0),"Normal","Invalid score")))))))</f>
        <v/>
      </c>
      <c r="F11" s="57"/>
      <c r="G11" s="58"/>
      <c r="Q11" s="54"/>
      <c r="R11" s="55"/>
    </row>
    <row r="12" spans="2:18" ht="15.75">
      <c r="B12" s="14"/>
      <c r="C12" s="11" t="s">
        <v>13</v>
      </c>
      <c r="D12" s="15"/>
      <c r="E12" s="59" t="str">
        <f>IF(D12="","",(IF(AND(D12&gt;=20,D12&lt;=42),"Extremely Severe",IF(AND(D12&lt;20,D12&gt;=15),"Severe",IF(AND(D12&lt;15,D12&gt;=10),"Moderate",IF(AND(D12&lt;10,D12&gt;=8),"Mild",IF(AND(D12&lt;8,D12&gt;=0),"Normal","Invalid score")))))))</f>
        <v/>
      </c>
      <c r="F12" s="60" t="str">
        <f>IF(AND(D12&lt;&gt;"",R10=1),"Clinically significant improvement",IF(AND(D12&lt;&gt;"",R10=2),"Clinically significant deterioration",IF(AND(D12&lt;&gt;"",R10=3),"No clinically significant change","-")))</f>
        <v>-</v>
      </c>
      <c r="G12" s="61"/>
      <c r="Q12" s="54" t="str">
        <f>IF(D14&lt;&gt;"",ABS(D13-D14),"not able to calculate")</f>
        <v>not able to calculate</v>
      </c>
      <c r="R12" s="55">
        <f>IF(AND(Q12&gt;=5,E13="Extremely Severe",D14&lt;34),1,IF(OR(AND(Q12&gt;=5,E13="Severe",D14&lt;26)),1,IF(OR(AND(Q12&gt;=5,E13="Moderate",D14&lt;19)),1,IF(OR(AND(Q12&gt;=5,E13="Mild",D14&lt;15)),1,IF(OR(AND(Q12&gt;=5,E13="Severe",D14&gt;33)),2,IF(OR(AND(Q12&gt;=5,E13="Moderate",D14&gt;25)),2,IF(OR(AND(Q12&gt;=5,E13="Mild",D14&gt;18)),2,IF(OR(AND(Q12&gt;=5,E13="Normal",D14&gt;14)),2,3))))))))</f>
        <v>3</v>
      </c>
    </row>
    <row r="13" spans="2:18" ht="15.75">
      <c r="B13" s="13" t="s">
        <v>3</v>
      </c>
      <c r="C13" s="8" t="s">
        <v>12</v>
      </c>
      <c r="D13" s="9"/>
      <c r="E13" s="56" t="str">
        <f>IF(D13="","",(IF(AND(D13&gt;=34,D13&lt;=42),"Extremely Severe",IF(AND(D13&lt;34,D13&gt;=26),"Severe",IF(AND(D13&lt;26,D13&gt;=19),"Moderate",IF(AND(D13&lt;19,D13&gt;=15),"Mild",IF(AND(D13&lt;15,D13&gt;=0),"Normal","Invalid score")))))))</f>
        <v/>
      </c>
      <c r="F13" s="57"/>
      <c r="G13" s="58"/>
      <c r="Q13" s="55"/>
      <c r="R13" s="55"/>
    </row>
    <row r="14" spans="2:18" ht="15.75">
      <c r="B14" s="14"/>
      <c r="C14" s="11" t="s">
        <v>13</v>
      </c>
      <c r="D14" s="15"/>
      <c r="E14" s="59" t="str">
        <f>IF(D14="","",(IF(AND(D14&gt;=34,D14&lt;=42),"Extremely Severe",IF(AND(D14&lt;34,D14&gt;=26),"Severe",IF(AND(D14&lt;26,D14&gt;=19),"Moderate",IF(AND(D14&lt;19,D14&gt;=15),"Mild",IF(AND(D14&lt;15,D14&gt;=0),"Normal","Invalid score")))))))</f>
        <v/>
      </c>
      <c r="F14" s="60" t="str">
        <f>IF(AND(D14&lt;&gt;"",R12=1),"Clinically significant improvement",IF(AND(D14&lt;&gt;"",R12=2),"Clinically significant deterioration",IF(AND(D14&lt;&gt;"",R12=3),"No clinically significant change","-")))</f>
        <v>-</v>
      </c>
      <c r="G14" s="61"/>
      <c r="Q14" s="55"/>
      <c r="R14" s="55"/>
    </row>
    <row r="15" spans="2:18" ht="15.75">
      <c r="B15" s="16"/>
      <c r="C15" s="17"/>
      <c r="D15" s="17"/>
      <c r="E15" s="62"/>
      <c r="F15" s="63"/>
      <c r="G15" s="63"/>
      <c r="H15" s="64"/>
      <c r="Q15" s="65"/>
      <c r="R15" s="65"/>
    </row>
    <row r="16" spans="2:21" s="21" customFormat="1" ht="15.75">
      <c r="B16" s="18" t="s">
        <v>18</v>
      </c>
      <c r="C16" s="19"/>
      <c r="D16" s="20" t="s">
        <v>8</v>
      </c>
      <c r="E16" s="66" t="s">
        <v>9</v>
      </c>
      <c r="F16" s="67" t="s">
        <v>15</v>
      </c>
      <c r="G16" s="68" t="s">
        <v>4</v>
      </c>
      <c r="H16" s="69"/>
      <c r="I16" s="70"/>
      <c r="J16" s="70"/>
      <c r="K16" s="70"/>
      <c r="L16" s="70"/>
      <c r="M16" s="70"/>
      <c r="N16" s="70"/>
      <c r="O16" s="70"/>
      <c r="P16" s="70"/>
      <c r="Q16" s="71"/>
      <c r="R16" s="71"/>
      <c r="S16" s="70"/>
      <c r="T16" s="70"/>
      <c r="U16" s="70"/>
    </row>
    <row r="17" spans="2:21" s="24" customFormat="1" ht="15.75">
      <c r="B17" s="22" t="s">
        <v>5</v>
      </c>
      <c r="C17" s="23" t="s">
        <v>12</v>
      </c>
      <c r="D17" s="9"/>
      <c r="E17" s="72" t="str">
        <f>IF(D17="","",(IF(AND(D17&gt;=7,D17&lt;=10),"Severe",IF(AND(D17&lt;7,D17&gt;=5),"Moderate",IF(AND(D17&lt;5,D17&gt;=0),"Mild","Invalid score")))))</f>
        <v/>
      </c>
      <c r="F17" s="73"/>
      <c r="G17" s="74"/>
      <c r="H17" s="70"/>
      <c r="I17" s="75"/>
      <c r="J17" s="75"/>
      <c r="K17" s="75"/>
      <c r="L17" s="75"/>
      <c r="M17" s="75"/>
      <c r="N17" s="75"/>
      <c r="O17" s="75"/>
      <c r="P17" s="75"/>
      <c r="Q17" s="71"/>
      <c r="R17" s="71"/>
      <c r="S17" s="75"/>
      <c r="T17" s="75"/>
      <c r="U17" s="75"/>
    </row>
    <row r="18" spans="2:21" s="24" customFormat="1" ht="15.75">
      <c r="B18" s="25"/>
      <c r="C18" s="26" t="s">
        <v>13</v>
      </c>
      <c r="D18" s="27"/>
      <c r="E18" s="59" t="str">
        <f>IF(D18="","",(IF(AND(D18&gt;=7,D18&lt;=10),"Severe",IF(AND(D18&lt;7,D18&gt;=5),"Moderate",IF(AND(D18&lt;5,D18&gt;=0),"Mild","Invalid score")))))</f>
        <v/>
      </c>
      <c r="F18" s="76" t="str">
        <f>IF(AND(D18=""),"",((D17-D18)/D17)*100)</f>
        <v/>
      </c>
      <c r="G18" s="77" t="str">
        <f>IF(F18="","-",IF(AND(F18&gt;=50),"Substantial change",IF(AND(F18&lt;50,F18&gt;=30),"Moderately important change",IF(AND(F18&lt;30,F18&gt;=10),"Minimally important change","No change, or deterioration"))))</f>
        <v>-</v>
      </c>
      <c r="H18" s="69"/>
      <c r="I18" s="75"/>
      <c r="J18" s="75"/>
      <c r="K18" s="75"/>
      <c r="L18" s="75"/>
      <c r="M18" s="75"/>
      <c r="N18" s="75"/>
      <c r="O18" s="75"/>
      <c r="P18" s="75"/>
      <c r="Q18" s="65"/>
      <c r="R18" s="78"/>
      <c r="S18" s="75"/>
      <c r="T18" s="75"/>
      <c r="U18" s="75"/>
    </row>
    <row r="19" spans="2:21" s="24" customFormat="1" ht="15.75">
      <c r="B19" s="22" t="s">
        <v>16</v>
      </c>
      <c r="C19" s="23" t="s">
        <v>12</v>
      </c>
      <c r="D19" s="9"/>
      <c r="E19" s="56" t="str">
        <f>IF(D19="","",(IF(AND(D19&gt;=7,D19&lt;=10),"Severe",IF(AND(D19&lt;7,D19&gt;=5),"Moderate",IF(AND(D19&lt;5,D19&gt;=0),"Mild","Invalid score")))))</f>
        <v/>
      </c>
      <c r="F19" s="73"/>
      <c r="G19" s="74"/>
      <c r="H19" s="79"/>
      <c r="I19" s="80"/>
      <c r="J19" s="80"/>
      <c r="K19" s="75"/>
      <c r="L19" s="75"/>
      <c r="M19" s="80"/>
      <c r="N19" s="80"/>
      <c r="O19" s="48"/>
      <c r="P19" s="70"/>
      <c r="Q19" s="65"/>
      <c r="R19" s="65"/>
      <c r="S19" s="75"/>
      <c r="T19" s="75"/>
      <c r="U19" s="75"/>
    </row>
    <row r="20" spans="2:21" s="24" customFormat="1" ht="15.75">
      <c r="B20" s="25"/>
      <c r="C20" s="26" t="s">
        <v>13</v>
      </c>
      <c r="D20" s="27"/>
      <c r="E20" s="59" t="str">
        <f>IF(D20="","",(IF(AND(D20&gt;=7,D20&lt;=10),"Severe",IF(AND(D20&lt;7,D20&gt;=5),"Moderate",IF(AND(D20&lt;5,D20&gt;=0),"Mild","Invalid score")))))</f>
        <v/>
      </c>
      <c r="F20" s="76" t="str">
        <f>IF(AND(D20=""),"",((D19-D20)/D19)*100)</f>
        <v/>
      </c>
      <c r="G20" s="77" t="str">
        <f>IF(D20="","-",IF(AND(F20&gt;=50),"Substantial change",IF(AND(F20&lt;50,F20&gt;=30),"Moderately important change",IF(AND(F20&lt;30,F20&gt;=10),"Minimally important change","No change, or deterioration"))))</f>
        <v>-</v>
      </c>
      <c r="H20" s="70"/>
      <c r="I20" s="81"/>
      <c r="J20" s="81"/>
      <c r="K20" s="75"/>
      <c r="L20" s="75"/>
      <c r="M20" s="75"/>
      <c r="N20" s="75"/>
      <c r="O20" s="75"/>
      <c r="P20" s="75"/>
      <c r="Q20" s="55"/>
      <c r="R20" s="55"/>
      <c r="S20" s="75"/>
      <c r="T20" s="75"/>
      <c r="U20" s="75"/>
    </row>
    <row r="21" spans="2:21" s="29" customFormat="1" ht="15.75">
      <c r="B21" s="28"/>
      <c r="C21" s="3"/>
      <c r="D21" s="4"/>
      <c r="E21" s="47"/>
      <c r="F21" s="82"/>
      <c r="G21" s="48"/>
      <c r="H21" s="70"/>
      <c r="I21" s="48"/>
      <c r="J21" s="48"/>
      <c r="K21" s="83"/>
      <c r="L21" s="83"/>
      <c r="M21" s="83"/>
      <c r="N21" s="83"/>
      <c r="O21" s="83"/>
      <c r="P21" s="83"/>
      <c r="Q21" s="50"/>
      <c r="R21" s="51"/>
      <c r="S21" s="83"/>
      <c r="T21" s="83"/>
      <c r="U21" s="83"/>
    </row>
    <row r="22" spans="2:21" s="29" customFormat="1" ht="15.75">
      <c r="B22" s="30" t="s">
        <v>19</v>
      </c>
      <c r="C22" s="30"/>
      <c r="D22" s="31" t="s">
        <v>8</v>
      </c>
      <c r="E22" s="84" t="s">
        <v>21</v>
      </c>
      <c r="F22" s="53" t="s">
        <v>4</v>
      </c>
      <c r="G22" s="85"/>
      <c r="H22" s="70"/>
      <c r="I22" s="48"/>
      <c r="J22" s="48"/>
      <c r="K22" s="83"/>
      <c r="L22" s="83"/>
      <c r="M22" s="83"/>
      <c r="N22" s="83"/>
      <c r="O22" s="83"/>
      <c r="P22" s="83"/>
      <c r="Q22" s="50"/>
      <c r="R22" s="51"/>
      <c r="S22" s="83"/>
      <c r="T22" s="83"/>
      <c r="U22" s="83"/>
    </row>
    <row r="23" spans="2:21" s="29" customFormat="1" ht="15.75">
      <c r="B23" s="32" t="s">
        <v>20</v>
      </c>
      <c r="C23" s="23" t="s">
        <v>12</v>
      </c>
      <c r="D23" s="33"/>
      <c r="E23" s="56"/>
      <c r="F23" s="57"/>
      <c r="G23" s="58"/>
      <c r="H23" s="70"/>
      <c r="I23" s="48"/>
      <c r="J23" s="48"/>
      <c r="K23" s="83"/>
      <c r="L23" s="83"/>
      <c r="M23" s="83"/>
      <c r="N23" s="83"/>
      <c r="O23" s="83"/>
      <c r="P23" s="83"/>
      <c r="Q23" s="50"/>
      <c r="R23" s="51"/>
      <c r="S23" s="83"/>
      <c r="T23" s="83"/>
      <c r="U23" s="83"/>
    </row>
    <row r="24" spans="2:21" s="21" customFormat="1" ht="15.75" customHeight="1">
      <c r="B24" s="34"/>
      <c r="C24" s="26" t="s">
        <v>13</v>
      </c>
      <c r="D24" s="35"/>
      <c r="E24" s="86" t="str">
        <f>IF(D24="","",D24-D23)</f>
        <v/>
      </c>
      <c r="F24" s="60" t="str">
        <f>IF(E24="","-",IF(AND(E24&gt;=1),"Clinically significant deterioration",IF(AND(E24&lt;=-1),"Clinically significant improvement",IF(AND(E24&lt;1,E24&gt;-1),"No significant change"))))</f>
        <v>-</v>
      </c>
      <c r="G24" s="61" t="str">
        <f aca="true" t="shared" si="0" ref="G24">IF(D24="","-",IF(AND(F24&gt;=50),"Substantial change",IF(AND(F24&lt;50,F24&gt;=30),"Moderately important change",IF(AND(F24&lt;30,F24&gt;=10),"Minimally important change","No change, or deterioration"))))</f>
        <v>-</v>
      </c>
      <c r="H24" s="70"/>
      <c r="I24" s="48"/>
      <c r="J24" s="48"/>
      <c r="K24" s="70"/>
      <c r="L24" s="70"/>
      <c r="M24" s="70"/>
      <c r="N24" s="70"/>
      <c r="O24" s="70"/>
      <c r="P24" s="70"/>
      <c r="Q24" s="54" t="str">
        <f>IF(D28&lt;&gt;"",ABS(D27-D28),"not able to calculate")</f>
        <v>not able to calculate</v>
      </c>
      <c r="R24" s="55">
        <f>IF(AND(Q24&gt;=7,E27="Severe impairment",D28&gt;=20),1,IF(OR(AND(Q24&gt;=7,E27="Moderate impairment",D28&gt;=31)),1,IF(OR(AND(Q24&gt;=7,E27="Mild impairment",D28&gt;35)),1,IF(OR(AND(Q24&gt;=7,E27="Minimal impairment",D28&lt;=35)),2,IF(OR(AND(Q24&gt;=7,E27="MIld impairment",D28&lt;=30)),2,IF(OR(AND(Q24&gt;=7,E27="Moderate impairment",D28&lt;20)),2,3))))))</f>
        <v>3</v>
      </c>
      <c r="S24" s="70"/>
      <c r="T24" s="70"/>
      <c r="U24" s="70"/>
    </row>
    <row r="25" spans="2:21" s="21" customFormat="1" ht="15.75">
      <c r="B25" s="29"/>
      <c r="C25" s="29"/>
      <c r="D25" s="29"/>
      <c r="E25" s="83"/>
      <c r="F25" s="83"/>
      <c r="G25" s="83"/>
      <c r="H25" s="70"/>
      <c r="I25" s="48"/>
      <c r="J25" s="48"/>
      <c r="K25" s="70"/>
      <c r="L25" s="70"/>
      <c r="M25" s="70"/>
      <c r="N25" s="70"/>
      <c r="O25" s="70"/>
      <c r="P25" s="70"/>
      <c r="Q25" s="55"/>
      <c r="R25" s="55"/>
      <c r="S25" s="70"/>
      <c r="T25" s="70"/>
      <c r="U25" s="70"/>
    </row>
    <row r="26" spans="2:21" s="21" customFormat="1" ht="15.75">
      <c r="B26" s="30" t="s">
        <v>6</v>
      </c>
      <c r="C26" s="30"/>
      <c r="D26" s="31" t="s">
        <v>8</v>
      </c>
      <c r="E26" s="84" t="s">
        <v>9</v>
      </c>
      <c r="F26" s="53" t="s">
        <v>4</v>
      </c>
      <c r="G26" s="85"/>
      <c r="H26" s="70"/>
      <c r="I26" s="87"/>
      <c r="J26" s="87"/>
      <c r="K26" s="70"/>
      <c r="L26" s="70"/>
      <c r="M26" s="70"/>
      <c r="N26" s="70"/>
      <c r="O26" s="70"/>
      <c r="P26" s="70"/>
      <c r="Q26" s="55"/>
      <c r="R26" s="55"/>
      <c r="S26" s="70"/>
      <c r="T26" s="70"/>
      <c r="U26" s="70"/>
    </row>
    <row r="27" spans="2:18" ht="15.75">
      <c r="B27" s="32" t="s">
        <v>17</v>
      </c>
      <c r="C27" s="23" t="s">
        <v>12</v>
      </c>
      <c r="D27" s="36"/>
      <c r="E27" s="56" t="str">
        <f>IF(D27="","",(IF(AND(D27&lt;20),"Severe impairment",IF(AND(D27&lt;=30,D27&gt;=20),"Moderate impairment",IF(AND(D27&lt;=40,D27&gt;=31),"Mild impairment",IF(AND(D27&gt;40,D27&lt;=60),"Minimal impairment","Invalid score"))))))</f>
        <v/>
      </c>
      <c r="F27" s="57"/>
      <c r="G27" s="58"/>
      <c r="Q27" s="55"/>
      <c r="R27" s="55"/>
    </row>
    <row r="28" spans="2:18" ht="15.75">
      <c r="B28" s="34"/>
      <c r="C28" s="26" t="s">
        <v>13</v>
      </c>
      <c r="D28" s="37"/>
      <c r="E28" s="59" t="str">
        <f>IF(D28="","",(IF(AND(D28&lt;20),"Severe impairment",IF(AND(D28&lt;=30,D28&gt;=20),"Moderate impairment",IF(AND(D28&lt;=40,D28&gt;=31),"Mild impairment",IF(AND(D28&gt;40,D28&lt;=60),"Minimal impairment","Invalid score"))))))</f>
        <v/>
      </c>
      <c r="F28" s="60" t="str">
        <f>IF(AND(D28&lt;&gt;"",R24=1),"Clinically significant improvement",IF(AND(D28&lt;&gt;"",R24=2),"Clinically significant deterioration",IF(AND(D28&lt;&gt;"",R24=3),"No clinically significant change","-")))</f>
        <v>-</v>
      </c>
      <c r="G28" s="61"/>
      <c r="Q28" s="50" t="s">
        <v>14</v>
      </c>
      <c r="R28" s="51" t="s">
        <v>10</v>
      </c>
    </row>
    <row r="29" spans="2:21" s="38" customFormat="1" ht="15">
      <c r="B29" s="1"/>
      <c r="C29" s="1"/>
      <c r="D29" s="1"/>
      <c r="E29" s="42"/>
      <c r="F29" s="42"/>
      <c r="G29" s="42"/>
      <c r="H29" s="42"/>
      <c r="I29" s="42"/>
      <c r="J29" s="42"/>
      <c r="K29" s="88"/>
      <c r="L29" s="88"/>
      <c r="M29" s="42"/>
      <c r="N29" s="42"/>
      <c r="O29" s="42"/>
      <c r="P29" s="42"/>
      <c r="Q29" s="54" t="str">
        <f>IF(D32&lt;&gt;"",ABS(D31-D32),"not able to calculate")</f>
        <v>not able to calculate</v>
      </c>
      <c r="R29" s="55">
        <f>IF(AND(Q29&gt;=6,E31="Severe",D32&lt;=30),1,IF(OR(AND(Q29&gt;=6,E31="High",D32&lt;20)),1,IF(OR(AND(Q29&gt;=6,E31="Mild",D32&gt;=20)),2,IF(OR(AND(Q29&gt;=6,E31="High",D32&gt;30)),2,3))))</f>
        <v>3</v>
      </c>
      <c r="S29" s="88"/>
      <c r="T29" s="88"/>
      <c r="U29" s="88"/>
    </row>
    <row r="30" spans="2:7" ht="15.75">
      <c r="B30" s="30" t="s">
        <v>7</v>
      </c>
      <c r="C30" s="30"/>
      <c r="D30" s="30" t="s">
        <v>8</v>
      </c>
      <c r="E30" s="84" t="s">
        <v>9</v>
      </c>
      <c r="F30" s="53" t="s">
        <v>4</v>
      </c>
      <c r="G30" s="85"/>
    </row>
    <row r="31" spans="2:7" ht="14.25" customHeight="1">
      <c r="B31" s="22" t="s">
        <v>17</v>
      </c>
      <c r="C31" s="23" t="s">
        <v>12</v>
      </c>
      <c r="D31" s="36"/>
      <c r="E31" s="56" t="str">
        <f>IF(D31="","",(IF(AND(D31&gt;30,D31&lt;=52),"Severe",IF(AND(D31&lt;=30,D31&gt;=20),"High",IF(AND(D31&lt;20),"Mild","Invalid score")))))</f>
        <v/>
      </c>
      <c r="F31" s="57"/>
      <c r="G31" s="58"/>
    </row>
    <row r="32" spans="2:7" ht="15.75">
      <c r="B32" s="25"/>
      <c r="C32" s="26" t="s">
        <v>13</v>
      </c>
      <c r="D32" s="37"/>
      <c r="E32" s="89" t="str">
        <f>IF(D32="","",(IF(AND(D32&gt;30,D32&lt;=52),"Severe",IF(AND(D32&lt;=30,D32&gt;=20),"High",IF(AND(D32&lt;20),"Mild","Invalid score")))))</f>
        <v/>
      </c>
      <c r="F32" s="60" t="str">
        <f>IF(AND(D32&lt;&gt;"",R29=1),"Clinically significant improvement",IF(AND(D32&lt;&gt;"",R29=2),"Clinically significant deterioration",IF(AND(D32&lt;&gt;"",R29=3),"No clinically significant change","-")))</f>
        <v>-</v>
      </c>
      <c r="G32" s="61"/>
    </row>
    <row r="33" ht="12.75"/>
    <row r="38" ht="15">
      <c r="D38" s="39"/>
    </row>
    <row r="39" ht="15">
      <c r="D39" s="40"/>
    </row>
    <row r="40" ht="15">
      <c r="D40" s="40"/>
    </row>
    <row r="41" ht="15">
      <c r="D41" s="40"/>
    </row>
    <row r="42" ht="15">
      <c r="D42" s="41"/>
    </row>
  </sheetData>
  <sheetProtection sheet="1" objects="1" scenarios="1" selectLockedCells="1"/>
  <mergeCells count="21">
    <mergeCell ref="F14:G14"/>
    <mergeCell ref="F8:G8"/>
    <mergeCell ref="F27:G27"/>
    <mergeCell ref="F28:G28"/>
    <mergeCell ref="F31:G31"/>
    <mergeCell ref="F9:G9"/>
    <mergeCell ref="F11:G11"/>
    <mergeCell ref="F13:G13"/>
    <mergeCell ref="F10:G10"/>
    <mergeCell ref="F12:G12"/>
    <mergeCell ref="F30:G30"/>
    <mergeCell ref="F26:G26"/>
    <mergeCell ref="F32:G32"/>
    <mergeCell ref="B17:B18"/>
    <mergeCell ref="B19:B20"/>
    <mergeCell ref="B27:B28"/>
    <mergeCell ref="B31:B32"/>
    <mergeCell ref="F22:G22"/>
    <mergeCell ref="B23:B24"/>
    <mergeCell ref="F23:G23"/>
    <mergeCell ref="F24:G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Wollongong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Hilarie Tardif</dc:creator>
  <cp:keywords/>
  <dc:description/>
  <cp:lastModifiedBy>Hilarie Tardif</cp:lastModifiedBy>
  <dcterms:created xsi:type="dcterms:W3CDTF">2014-07-22T07:01:34Z</dcterms:created>
  <dcterms:modified xsi:type="dcterms:W3CDTF">2016-01-12T23:39:56Z</dcterms:modified>
  <cp:category/>
  <cp:version/>
  <cp:contentType/>
  <cp:contentStatus/>
</cp:coreProperties>
</file>